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39" i="1"/>
  <c r="F39" i="1"/>
  <c r="G39" i="12"/>
  <c r="AC39" i="12"/>
  <c r="AD39" i="12"/>
  <c r="BA27" i="12"/>
  <c r="BA25" i="12"/>
  <c r="BA21" i="12"/>
  <c r="BA19" i="12"/>
  <c r="BA17" i="12"/>
  <c r="BA15" i="12"/>
  <c r="BA13" i="12"/>
  <c r="BA12" i="12"/>
  <c r="BA11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4" i="12"/>
  <c r="G14" i="12"/>
  <c r="M14" i="12" s="1"/>
  <c r="I14" i="12"/>
  <c r="K14" i="12"/>
  <c r="O14" i="12"/>
  <c r="Q14" i="12"/>
  <c r="U14" i="12"/>
  <c r="F16" i="12"/>
  <c r="G16" i="12"/>
  <c r="M16" i="12" s="1"/>
  <c r="I16" i="12"/>
  <c r="K16" i="12"/>
  <c r="O16" i="12"/>
  <c r="Q16" i="12"/>
  <c r="U16" i="12"/>
  <c r="F18" i="12"/>
  <c r="G18" i="12"/>
  <c r="M18" i="12" s="1"/>
  <c r="I18" i="12"/>
  <c r="K18" i="12"/>
  <c r="O18" i="12"/>
  <c r="Q18" i="12"/>
  <c r="U18" i="12"/>
  <c r="F20" i="12"/>
  <c r="G20" i="12"/>
  <c r="M20" i="12" s="1"/>
  <c r="I20" i="12"/>
  <c r="K20" i="12"/>
  <c r="O20" i="12"/>
  <c r="Q20" i="12"/>
  <c r="U20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6" i="12"/>
  <c r="G26" i="12"/>
  <c r="M26" i="12" s="1"/>
  <c r="I26" i="12"/>
  <c r="K26" i="12"/>
  <c r="O26" i="12"/>
  <c r="Q26" i="12"/>
  <c r="U26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1" i="12"/>
  <c r="G31" i="12" s="1"/>
  <c r="I31" i="12"/>
  <c r="I30" i="12" s="1"/>
  <c r="K31" i="12"/>
  <c r="K30" i="12" s="1"/>
  <c r="O31" i="12"/>
  <c r="O30" i="12" s="1"/>
  <c r="Q31" i="12"/>
  <c r="Q30" i="12" s="1"/>
  <c r="U31" i="12"/>
  <c r="U30" i="12" s="1"/>
  <c r="G32" i="12"/>
  <c r="F33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G34" i="12"/>
  <c r="F35" i="12"/>
  <c r="G35" i="12"/>
  <c r="M35" i="12" s="1"/>
  <c r="M34" i="12" s="1"/>
  <c r="I35" i="12"/>
  <c r="I34" i="12" s="1"/>
  <c r="K35" i="12"/>
  <c r="K34" i="12" s="1"/>
  <c r="O35" i="12"/>
  <c r="O34" i="12" s="1"/>
  <c r="Q35" i="12"/>
  <c r="Q34" i="12" s="1"/>
  <c r="U35" i="12"/>
  <c r="U34" i="12" s="1"/>
  <c r="G36" i="12"/>
  <c r="F37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U37" i="12"/>
  <c r="U36" i="12" s="1"/>
  <c r="I20" i="1"/>
  <c r="I19" i="1"/>
  <c r="I18" i="1"/>
  <c r="I17" i="1"/>
  <c r="I16" i="1"/>
  <c r="I54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31" i="12"/>
  <c r="M30" i="12" s="1"/>
  <c r="G30" i="12"/>
  <c r="M9" i="12"/>
  <c r="M8" i="12" s="1"/>
  <c r="I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<sst xmlns="http://schemas.openxmlformats.org/spreadsheetml/2006/main" count="240" uniqueCount="142">
  <si>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</si>
  <si>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</si>
  <si>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</si>
  <si>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</si>
  <si>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</si>
  <si>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</si>
  <si>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</si>
  <si>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</si>
  <si>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</si>
  <si>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</si>
  <si>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</si>
  <si>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</si>
  <si>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</si>
  <si>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</si>
  <si>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</si>
  <si>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</si>
  <si>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</si>
  <si>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</si>
  <si>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</si>
  <si>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</si>
  <si>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</si>
  <si>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</si>
  <si>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</si>
  <si>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</si>
  <si>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</si>
  <si>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</si>
  <si>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</si>
  <si>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</si>
  <si>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</si>
  <si>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</si>
  <si>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</si>
  <si>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</si>
  <si>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</si>
  <si>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</si>
  <si>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</si>
  <si>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</si>
  <si>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</si>
  <si>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</si>
  <si>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</si>
  <si>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</si>
  <si>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</si>
  <si>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</si>
  <si>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</si>
  <si>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</si>
  <si>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M. Dvořák</t>
  </si>
  <si>
    <t>ZTV sídliště RD Řečice,    00. Souhrnný rozpočet</t>
  </si>
  <si>
    <t>Obec Volfířov</t>
  </si>
  <si>
    <t>42</t>
  </si>
  <si>
    <t>Volfířov</t>
  </si>
  <si>
    <t>38001</t>
  </si>
  <si>
    <t>00247715</t>
  </si>
  <si>
    <t>CZ00247715</t>
  </si>
  <si>
    <t>Rozpočet</t>
  </si>
  <si>
    <t>Celkem za stavbu</t>
  </si>
  <si>
    <t>CZK</t>
  </si>
  <si>
    <t xml:space="preserve">Popis rozpočtu:  - </t>
  </si>
  <si>
    <t>Rekapitulace dílů</t>
  </si>
  <si>
    <t>Typ dílu</t>
  </si>
  <si>
    <t>VN</t>
  </si>
  <si>
    <t xml:space="preserve">SO 101 </t>
  </si>
  <si>
    <t>Komunikace</t>
  </si>
  <si>
    <t>SO 301</t>
  </si>
  <si>
    <t>Kanalizace</t>
  </si>
  <si>
    <t>SO 302</t>
  </si>
  <si>
    <t>Vodovod</t>
  </si>
  <si>
    <t>SO 401</t>
  </si>
  <si>
    <t>Veřejné osvětlení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</si>
  <si>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</si>
  <si>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</si>
  <si>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</si>
  <si>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</si>
  <si>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</si>
  <si>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</si>
  <si>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</si>
  <si>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</si>
  <si>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</si>
  <si>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</si>
  <si>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</si>
  <si>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</si>
  <si>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</si>
  <si>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</si>
  <si>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</si>
  <si>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</si>
  <si>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</si>
  <si>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</si>
  <si>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</si>
  <si>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</si>
  <si>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</si>
  <si>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</si>
  <si>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</si>
  <si>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</si>
  <si>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</si>
  <si>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</si>
  <si>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</si>
  <si>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</si>
  <si>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005121020R</t>
  </si>
  <si>
    <t xml:space="preserve">Zřízení, provoz a odstranění zařízení staveniště </t>
  </si>
  <si>
    <t>Soubor</t>
  </si>
  <si>
    <t>POL1_0</t>
  </si>
  <si>
    <t>004111010R</t>
  </si>
  <si>
    <t xml:space="preserve">Průzkumné práce </t>
  </si>
  <si>
    <t>Kontrola zhutnění - při zásypu min. 1 x / 100 m3 - t.j. 14 zkoušek přímou metodou. Na pláni min. 3 x zatěžovací zkouška.</t>
  </si>
  <si>
    <t>POP</t>
  </si>
  <si>
    <t>Pasportizace okolních ploch a staveb, které mohou být stavební činností ovlivněné (fotodokumentace dotčených komunikací stávajících, stavby včetně oplocení a zpevněných vjezdů ve stávající upravované ulici, silniční objekty na jižní straně území,...) a to před zahájením prací a po jejich ukončení.</t>
  </si>
  <si>
    <t>Další průzkumné práce dle SOD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</si>
  <si>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</si>
  <si>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</si>
  <si>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</si>
  <si>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</si>
  <si>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</si>
  <si>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Revize, zkoušky a měření včetně protokolů k prokázání kvality díla, ke kolaudačnímu řízení a k uvedení do provozu</t>
  </si>
  <si>
    <t>005231020R</t>
  </si>
  <si>
    <t>Individuální a komplexní vyzkoušení</t>
  </si>
  <si>
    <t>provozuschopnosti jednotlivých objektů</t>
  </si>
  <si>
    <t>005241020R</t>
  </si>
  <si>
    <t xml:space="preserve">Geodetické zaměření skutečného provedení  </t>
  </si>
  <si>
    <t>Geometrický plán dokončeného  díla pro vložení stavby do katastru nemovitostí (satavby, břemena, změna hranic pozemků atd)</t>
  </si>
  <si>
    <t>005111021R</t>
  </si>
  <si>
    <t>Vytyčení inženýrských sítí</t>
  </si>
  <si>
    <t>005111020R</t>
  </si>
  <si>
    <t>Vytyčení stavby</t>
  </si>
  <si>
    <t>005211030R</t>
  </si>
  <si>
    <t xml:space="preserve">Dočasná dopravní opatření </t>
  </si>
  <si>
    <t>Dopravní opatření při provádění prací v sousedství stávající silnice, případně na ní. Napojení sídliště vozovkou, chodník, protlaky, inženýrské sítě v souběhu</t>
  </si>
  <si>
    <t>005241010R</t>
  </si>
  <si>
    <t xml:space="preserve">Dokumentace skutečného provedení </t>
  </si>
  <si>
    <t>Geodetické zaměření podzemních inženýrských sítí a PD skutečného provedení včetně dokladové části pro předání díla dle SOD</t>
  </si>
  <si>
    <t>005124010R</t>
  </si>
  <si>
    <t>Koordinační činnost</t>
  </si>
  <si>
    <t>005211020R</t>
  </si>
  <si>
    <t>Ochrana stávaj. inženýrských sítí na staveništi</t>
  </si>
  <si>
    <t>SO 101</t>
  </si>
  <si>
    <t>Převzato z dílčího rozpočtu</t>
  </si>
  <si>
    <t>objekt</t>
  </si>
  <si>
    <t/>
  </si>
  <si>
    <t>SUM</t>
  </si>
  <si>
    <t>Poznámky uchazeče k zadání</t>
  </si>
  <si>
    <t>POPUZIV</t>
  </si>
  <si>
    <t>END</t>
  </si>
  <si>
    <t>Souhrnný rozpočet</t>
  </si>
  <si>
    <t>Do tohoto souhrnného rozpočtu přenést dílčí rozpočty jednotlivých objektů (bez DPH). Vedlejší náklady vyčíslit pro celou stavbu (za všechny objekty pokud není předepsáno jinak). Stavební objekt SO 102 - Parkoviště není předmětem dodávky tedy ani nabídky. Přípojky kanalizace a vodovodu jsou začleněny v rozpočtech  SO 301 a SO 302</t>
  </si>
  <si>
    <t xml:space="preserve">Souhrnný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</si>
</sst>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139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42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43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 t="s">
        <v>51</v>
      </c>
      <c r="J6" s="11"/>
    </row>
    <row r="7" spans="1:15" ht="15.75" customHeight="1" x14ac:dyDescent="0.2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44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f>SUMIF(F49:F53,A16,I49:I53)+SUMIF(F49:F53,"PSU",I49:I53)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f>SUMIF(F49:F53,A17,I49:I53)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f>SUMIF(F49:F53,A18,I49:I53)</f>
        <v>0</v>
      </c>
      <c r="J18" s="82"/>
    </row>
    <row r="19" spans="1:10" ht="23.25" customHeight="1" x14ac:dyDescent="0.2">
      <c r="A19" s="194" t="s">
        <v>58</v>
      </c>
      <c r="B19" s="195" t="s">
        <v>26</v>
      </c>
      <c r="C19" s="56"/>
      <c r="D19" s="57"/>
      <c r="E19" s="80"/>
      <c r="F19" s="81"/>
      <c r="G19" s="80"/>
      <c r="H19" s="81"/>
      <c r="I19" s="80">
        <f>SUMIF(F49:F53,A19,I49:I53)</f>
        <v>0</v>
      </c>
      <c r="J19" s="82"/>
    </row>
    <row r="20" spans="1:10" ht="23.25" customHeight="1" x14ac:dyDescent="0.2">
      <c r="A20" s="194" t="s">
        <v>67</v>
      </c>
      <c r="B20" s="195" t="s">
        <v>27</v>
      </c>
      <c r="C20" s="56"/>
      <c r="D20" s="57"/>
      <c r="E20" s="80"/>
      <c r="F20" s="81"/>
      <c r="G20" s="80"/>
      <c r="H20" s="81"/>
      <c r="I20" s="80">
        <f>SUMIF(F49:F53,A20,I49:I53)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52</v>
      </c>
      <c r="C39" s="137" t="s">
        <v>45</v>
      </c>
      <c r="D39" s="138"/>
      <c r="E39" s="138"/>
      <c r="F39" s="146">
        <f>'Rozpočet Pol'!AC39</f>
        <v>0</v>
      </c>
      <c r="G39" s="147">
        <f>'Rozpočet Pol'!AD39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53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55</v>
      </c>
    </row>
    <row r="43" spans="1:52" ht="38.25" x14ac:dyDescent="0.2">
      <c r="B43" s="161" t="s">
        <v>140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Do tohoto souhrnného rozpočtu přenést dílčí rozpočty jednotlivých objektů (bez DPH). Vedlejší náklady vyčíslit pro celou stavbu (za všechny objekty pokud není předepsáno jinak). Stavební objekt SO 102 - Parkoviště není předmětem dodávky tedy ani nabídky. Přípojky kanalizace a vodovodu jsou začleněny v rozpočtech  SO 301 a SO 302</v>
      </c>
    </row>
    <row r="46" spans="1:52" ht="15.75" x14ac:dyDescent="0.25">
      <c r="B46" s="162" t="s">
        <v>56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57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5" t="s">
        <v>58</v>
      </c>
      <c r="C49" s="176" t="s">
        <v>26</v>
      </c>
      <c r="D49" s="177"/>
      <c r="E49" s="177"/>
      <c r="F49" s="181" t="s">
        <v>58</v>
      </c>
      <c r="G49" s="182"/>
      <c r="H49" s="182"/>
      <c r="I49" s="183">
        <f>'Rozpočet Pol'!G8</f>
        <v>0</v>
      </c>
      <c r="J49" s="183"/>
    </row>
    <row r="50" spans="1:10" ht="25.5" customHeight="1" x14ac:dyDescent="0.2">
      <c r="A50" s="164"/>
      <c r="B50" s="167" t="s">
        <v>59</v>
      </c>
      <c r="C50" s="166" t="s">
        <v>60</v>
      </c>
      <c r="D50" s="168"/>
      <c r="E50" s="168"/>
      <c r="F50" s="184" t="s">
        <v>23</v>
      </c>
      <c r="G50" s="185"/>
      <c r="H50" s="185"/>
      <c r="I50" s="186">
        <f>'Rozpočet Pol'!G30</f>
        <v>0</v>
      </c>
      <c r="J50" s="186"/>
    </row>
    <row r="51" spans="1:10" ht="25.5" customHeight="1" x14ac:dyDescent="0.2">
      <c r="A51" s="164"/>
      <c r="B51" s="167" t="s">
        <v>61</v>
      </c>
      <c r="C51" s="166" t="s">
        <v>62</v>
      </c>
      <c r="D51" s="168"/>
      <c r="E51" s="168"/>
      <c r="F51" s="184" t="s">
        <v>23</v>
      </c>
      <c r="G51" s="185"/>
      <c r="H51" s="185"/>
      <c r="I51" s="186">
        <f>'Rozpočet Pol'!G32</f>
        <v>0</v>
      </c>
      <c r="J51" s="186"/>
    </row>
    <row r="52" spans="1:10" ht="25.5" customHeight="1" x14ac:dyDescent="0.2">
      <c r="A52" s="164"/>
      <c r="B52" s="167" t="s">
        <v>63</v>
      </c>
      <c r="C52" s="166" t="s">
        <v>64</v>
      </c>
      <c r="D52" s="168"/>
      <c r="E52" s="168"/>
      <c r="F52" s="184" t="s">
        <v>23</v>
      </c>
      <c r="G52" s="185"/>
      <c r="H52" s="185"/>
      <c r="I52" s="186">
        <f>'Rozpočet Pol'!G34</f>
        <v>0</v>
      </c>
      <c r="J52" s="186"/>
    </row>
    <row r="53" spans="1:10" ht="25.5" customHeight="1" x14ac:dyDescent="0.2">
      <c r="A53" s="164"/>
      <c r="B53" s="178" t="s">
        <v>65</v>
      </c>
      <c r="C53" s="179" t="s">
        <v>66</v>
      </c>
      <c r="D53" s="180"/>
      <c r="E53" s="180"/>
      <c r="F53" s="187" t="s">
        <v>23</v>
      </c>
      <c r="G53" s="188"/>
      <c r="H53" s="188"/>
      <c r="I53" s="189">
        <f>'Rozpočet Pol'!G36</f>
        <v>0</v>
      </c>
      <c r="J53" s="189"/>
    </row>
    <row r="54" spans="1:10" ht="25.5" customHeight="1" x14ac:dyDescent="0.2">
      <c r="A54" s="165"/>
      <c r="B54" s="171" t="s">
        <v>1</v>
      </c>
      <c r="C54" s="171"/>
      <c r="D54" s="172"/>
      <c r="E54" s="172"/>
      <c r="F54" s="190"/>
      <c r="G54" s="191"/>
      <c r="H54" s="191"/>
      <c r="I54" s="192">
        <f>SUM(I49:I53)</f>
        <v>0</v>
      </c>
      <c r="J54" s="192"/>
    </row>
    <row r="55" spans="1:10" x14ac:dyDescent="0.2">
      <c r="F55" s="193"/>
      <c r="G55" s="129"/>
      <c r="H55" s="193"/>
      <c r="I55" s="129"/>
      <c r="J55" s="129"/>
    </row>
    <row r="56" spans="1:10" x14ac:dyDescent="0.2">
      <c r="F56" s="193"/>
      <c r="G56" s="129"/>
      <c r="H56" s="193"/>
      <c r="I56" s="129"/>
      <c r="J56" s="129"/>
    </row>
    <row r="57" spans="1:10" x14ac:dyDescent="0.2">
      <c r="F57" s="193"/>
      <c r="G57" s="129"/>
      <c r="H57" s="193"/>
      <c r="I57" s="129"/>
      <c r="J57" s="129"/>
    </row>
  </sheetData>
  <sheetProtection password="CB5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141</v>
      </c>
      <c r="B1" s="196"/>
      <c r="C1" s="196"/>
      <c r="D1" s="196"/>
      <c r="E1" s="196"/>
      <c r="F1" s="196"/>
      <c r="G1" s="196"/>
      <c r="AE1" t="s">
        <v>69</v>
      </c>
    </row>
    <row r="2" spans="1:60" ht="24.95" customHeight="1" x14ac:dyDescent="0.2">
      <c r="A2" s="203" t="s">
        <v>68</v>
      </c>
      <c r="B2" s="197"/>
      <c r="C2" s="198" t="s">
        <v>45</v>
      </c>
      <c r="D2" s="199"/>
      <c r="E2" s="199"/>
      <c r="F2" s="199"/>
      <c r="G2" s="205"/>
      <c r="AE2" t="s">
        <v>70</v>
      </c>
    </row>
    <row r="3" spans="1:60" ht="24.95" hidden="1" customHeight="1" x14ac:dyDescent="0.2">
      <c r="A3" s="204" t="s">
        <v>7</v>
      </c>
      <c r="B3" s="202"/>
      <c r="C3" s="200"/>
      <c r="D3" s="201"/>
      <c r="E3" s="201"/>
      <c r="F3" s="201"/>
      <c r="G3" s="206"/>
      <c r="AE3" t="s">
        <v>71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72</v>
      </c>
    </row>
    <row r="5" spans="1:60" hidden="1" x14ac:dyDescent="0.2">
      <c r="A5" s="207" t="s">
        <v>73</v>
      </c>
      <c r="B5" s="208"/>
      <c r="C5" s="209"/>
      <c r="D5" s="210"/>
      <c r="E5" s="210"/>
      <c r="F5" s="210"/>
      <c r="G5" s="211"/>
      <c r="AE5" t="s">
        <v>74</v>
      </c>
    </row>
    <row r="7" spans="1:60" ht="38.25" x14ac:dyDescent="0.2">
      <c r="A7" s="217" t="s">
        <v>75</v>
      </c>
      <c r="B7" s="218" t="s">
        <v>76</v>
      </c>
      <c r="C7" s="218" t="s">
        <v>77</v>
      </c>
      <c r="D7" s="217" t="s">
        <v>78</v>
      </c>
      <c r="E7" s="217" t="s">
        <v>79</v>
      </c>
      <c r="F7" s="212" t="s">
        <v>80</v>
      </c>
      <c r="G7" s="236" t="s">
        <v>28</v>
      </c>
      <c r="H7" s="237" t="s">
        <v>29</v>
      </c>
      <c r="I7" s="237" t="s">
        <v>81</v>
      </c>
      <c r="J7" s="237" t="s">
        <v>30</v>
      </c>
      <c r="K7" s="237" t="s">
        <v>82</v>
      </c>
      <c r="L7" s="237" t="s">
        <v>83</v>
      </c>
      <c r="M7" s="237" t="s">
        <v>84</v>
      </c>
      <c r="N7" s="237" t="s">
        <v>85</v>
      </c>
      <c r="O7" s="237" t="s">
        <v>86</v>
      </c>
      <c r="P7" s="237" t="s">
        <v>87</v>
      </c>
      <c r="Q7" s="237" t="s">
        <v>88</v>
      </c>
      <c r="R7" s="237" t="s">
        <v>89</v>
      </c>
      <c r="S7" s="237" t="s">
        <v>90</v>
      </c>
      <c r="T7" s="237" t="s">
        <v>91</v>
      </c>
      <c r="U7" s="220" t="s">
        <v>92</v>
      </c>
    </row>
    <row r="8" spans="1:60" x14ac:dyDescent="0.2">
      <c r="A8" s="238" t="s">
        <v>93</v>
      </c>
      <c r="B8" s="239" t="s">
        <v>58</v>
      </c>
      <c r="C8" s="240" t="s">
        <v>26</v>
      </c>
      <c r="D8" s="219"/>
      <c r="E8" s="241"/>
      <c r="F8" s="242"/>
      <c r="G8" s="242">
        <f>SUMIF(AE9:AE29,"&lt;&gt;NOR",G9:G29)</f>
        <v>0</v>
      </c>
      <c r="H8" s="242"/>
      <c r="I8" s="242">
        <f>SUM(I9:I29)</f>
        <v>0</v>
      </c>
      <c r="J8" s="242"/>
      <c r="K8" s="242">
        <f>SUM(K9:K29)</f>
        <v>0</v>
      </c>
      <c r="L8" s="242"/>
      <c r="M8" s="242">
        <f>SUM(M9:M29)</f>
        <v>0</v>
      </c>
      <c r="N8" s="219"/>
      <c r="O8" s="219">
        <f>SUM(O9:O29)</f>
        <v>0</v>
      </c>
      <c r="P8" s="219"/>
      <c r="Q8" s="219">
        <f>SUM(Q9:Q29)</f>
        <v>0</v>
      </c>
      <c r="R8" s="219"/>
      <c r="S8" s="219"/>
      <c r="T8" s="238"/>
      <c r="U8" s="219">
        <f>SUM(U9:U29)</f>
        <v>0</v>
      </c>
      <c r="AE8" t="s">
        <v>94</v>
      </c>
    </row>
    <row r="9" spans="1:60" outlineLevel="1" x14ac:dyDescent="0.2">
      <c r="A9" s="214">
        <v>1</v>
      </c>
      <c r="B9" s="221" t="s">
        <v>95</v>
      </c>
      <c r="C9" s="264" t="s">
        <v>96</v>
      </c>
      <c r="D9" s="223" t="s">
        <v>97</v>
      </c>
      <c r="E9" s="228">
        <v>1</v>
      </c>
      <c r="F9" s="231">
        <f>H9+J9</f>
        <v>0</v>
      </c>
      <c r="G9" s="232">
        <f>ROUND(E9*F9,2)</f>
        <v>0</v>
      </c>
      <c r="H9" s="232"/>
      <c r="I9" s="232">
        <f>ROUND(E9*H9,2)</f>
        <v>0</v>
      </c>
      <c r="J9" s="232"/>
      <c r="K9" s="232">
        <f>ROUND(E9*J9,2)</f>
        <v>0</v>
      </c>
      <c r="L9" s="232">
        <v>21</v>
      </c>
      <c r="M9" s="232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98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>
        <v>2</v>
      </c>
      <c r="B10" s="221" t="s">
        <v>99</v>
      </c>
      <c r="C10" s="264" t="s">
        <v>100</v>
      </c>
      <c r="D10" s="223" t="s">
        <v>97</v>
      </c>
      <c r="E10" s="228">
        <v>1</v>
      </c>
      <c r="F10" s="231">
        <f>H10+J10</f>
        <v>0</v>
      </c>
      <c r="G10" s="232">
        <f>ROUND(E10*F10,2)</f>
        <v>0</v>
      </c>
      <c r="H10" s="232"/>
      <c r="I10" s="232">
        <f>ROUND(E10*H10,2)</f>
        <v>0</v>
      </c>
      <c r="J10" s="232"/>
      <c r="K10" s="232">
        <f>ROUND(E10*J10,2)</f>
        <v>0</v>
      </c>
      <c r="L10" s="232">
        <v>21</v>
      </c>
      <c r="M10" s="232">
        <f>G10*(1+L10/100)</f>
        <v>0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0</v>
      </c>
      <c r="U10" s="223">
        <f>ROUND(E10*T10,2)</f>
        <v>0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98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14"/>
      <c r="B11" s="221"/>
      <c r="C11" s="265" t="s">
        <v>101</v>
      </c>
      <c r="D11" s="225"/>
      <c r="E11" s="229"/>
      <c r="F11" s="233"/>
      <c r="G11" s="234"/>
      <c r="H11" s="232"/>
      <c r="I11" s="232"/>
      <c r="J11" s="232"/>
      <c r="K11" s="232"/>
      <c r="L11" s="232"/>
      <c r="M11" s="232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102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6" t="str">
        <f>C11</f>
        <v>Kontrola zhutnění - při zásypu min. 1 x / 100 m3 - t.j. 14 zkoušek přímou metodou. Na pláni min. 3 x zatěžovací zkouška.</v>
      </c>
      <c r="BB11" s="213"/>
      <c r="BC11" s="213"/>
      <c r="BD11" s="213"/>
      <c r="BE11" s="213"/>
      <c r="BF11" s="213"/>
      <c r="BG11" s="213"/>
      <c r="BH11" s="213"/>
    </row>
    <row r="12" spans="1:60" ht="45" outlineLevel="1" x14ac:dyDescent="0.2">
      <c r="A12" s="214"/>
      <c r="B12" s="221"/>
      <c r="C12" s="265" t="s">
        <v>103</v>
      </c>
      <c r="D12" s="225"/>
      <c r="E12" s="229"/>
      <c r="F12" s="233"/>
      <c r="G12" s="234"/>
      <c r="H12" s="232"/>
      <c r="I12" s="232"/>
      <c r="J12" s="232"/>
      <c r="K12" s="232"/>
      <c r="L12" s="232"/>
      <c r="M12" s="232"/>
      <c r="N12" s="223"/>
      <c r="O12" s="223"/>
      <c r="P12" s="223"/>
      <c r="Q12" s="223"/>
      <c r="R12" s="223"/>
      <c r="S12" s="223"/>
      <c r="T12" s="224"/>
      <c r="U12" s="223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102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6" t="str">
        <f>C12</f>
        <v>Pasportizace okolních ploch a staveb, které mohou být stavební činností ovlivněné (fotodokumentace dotčených komunikací stávajících, stavby včetně oplocení a zpevněných vjezdů ve stávající upravované ulici, silniční objekty na jižní straně území,...) a to před zahájením prací a po jejich ukončení.</v>
      </c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1"/>
      <c r="C13" s="265" t="s">
        <v>104</v>
      </c>
      <c r="D13" s="225"/>
      <c r="E13" s="229"/>
      <c r="F13" s="233"/>
      <c r="G13" s="234"/>
      <c r="H13" s="232"/>
      <c r="I13" s="232"/>
      <c r="J13" s="232"/>
      <c r="K13" s="232"/>
      <c r="L13" s="232"/>
      <c r="M13" s="232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102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6" t="str">
        <f>C13</f>
        <v>Další průzkumné práce dle SOD</v>
      </c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3</v>
      </c>
      <c r="B14" s="221" t="s">
        <v>105</v>
      </c>
      <c r="C14" s="264" t="s">
        <v>106</v>
      </c>
      <c r="D14" s="223" t="s">
        <v>97</v>
      </c>
      <c r="E14" s="228">
        <v>1</v>
      </c>
      <c r="F14" s="231">
        <f>H14+J14</f>
        <v>0</v>
      </c>
      <c r="G14" s="232">
        <f>ROUND(E14*F14,2)</f>
        <v>0</v>
      </c>
      <c r="H14" s="232"/>
      <c r="I14" s="232">
        <f>ROUND(E14*H14,2)</f>
        <v>0</v>
      </c>
      <c r="J14" s="232"/>
      <c r="K14" s="232">
        <f>ROUND(E14*J14,2)</f>
        <v>0</v>
      </c>
      <c r="L14" s="232">
        <v>21</v>
      </c>
      <c r="M14" s="232">
        <f>G14*(1+L14/100)</f>
        <v>0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0</v>
      </c>
      <c r="U14" s="223">
        <f>ROUND(E14*T14,2)</f>
        <v>0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98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45" outlineLevel="1" x14ac:dyDescent="0.2">
      <c r="A15" s="214"/>
      <c r="B15" s="221"/>
      <c r="C15" s="265" t="s">
        <v>107</v>
      </c>
      <c r="D15" s="225"/>
      <c r="E15" s="229"/>
      <c r="F15" s="233"/>
      <c r="G15" s="234"/>
      <c r="H15" s="232"/>
      <c r="I15" s="232"/>
      <c r="J15" s="232"/>
      <c r="K15" s="232"/>
      <c r="L15" s="232"/>
      <c r="M15" s="232"/>
      <c r="N15" s="223"/>
      <c r="O15" s="223"/>
      <c r="P15" s="223"/>
      <c r="Q15" s="223"/>
      <c r="R15" s="223"/>
      <c r="S15" s="223"/>
      <c r="T15" s="224"/>
      <c r="U15" s="223"/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102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6" t="str">
        <f>C15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4</v>
      </c>
      <c r="B16" s="221" t="s">
        <v>108</v>
      </c>
      <c r="C16" s="264" t="s">
        <v>109</v>
      </c>
      <c r="D16" s="223" t="s">
        <v>97</v>
      </c>
      <c r="E16" s="228">
        <v>1</v>
      </c>
      <c r="F16" s="231">
        <f>H16+J16</f>
        <v>0</v>
      </c>
      <c r="G16" s="232">
        <f>ROUND(E16*F16,2)</f>
        <v>0</v>
      </c>
      <c r="H16" s="232"/>
      <c r="I16" s="232">
        <f>ROUND(E16*H16,2)</f>
        <v>0</v>
      </c>
      <c r="J16" s="232"/>
      <c r="K16" s="232">
        <f>ROUND(E16*J16,2)</f>
        <v>0</v>
      </c>
      <c r="L16" s="232">
        <v>21</v>
      </c>
      <c r="M16" s="232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0</v>
      </c>
      <c r="U16" s="223">
        <f>ROUND(E16*T16,2)</f>
        <v>0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98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14"/>
      <c r="B17" s="221"/>
      <c r="C17" s="265" t="s">
        <v>110</v>
      </c>
      <c r="D17" s="225"/>
      <c r="E17" s="229"/>
      <c r="F17" s="233"/>
      <c r="G17" s="234"/>
      <c r="H17" s="232"/>
      <c r="I17" s="232"/>
      <c r="J17" s="232"/>
      <c r="K17" s="232"/>
      <c r="L17" s="232"/>
      <c r="M17" s="232"/>
      <c r="N17" s="223"/>
      <c r="O17" s="223"/>
      <c r="P17" s="223"/>
      <c r="Q17" s="223"/>
      <c r="R17" s="223"/>
      <c r="S17" s="223"/>
      <c r="T17" s="224"/>
      <c r="U17" s="223"/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102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6" t="str">
        <f>C17</f>
        <v>Revize, zkoušky a měření včetně protokolů k prokázání kvality díla, ke kolaudačnímu řízení a k uvedení do provozu</v>
      </c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5</v>
      </c>
      <c r="B18" s="221" t="s">
        <v>111</v>
      </c>
      <c r="C18" s="264" t="s">
        <v>112</v>
      </c>
      <c r="D18" s="223" t="s">
        <v>97</v>
      </c>
      <c r="E18" s="228">
        <v>1</v>
      </c>
      <c r="F18" s="231">
        <f>H18+J18</f>
        <v>0</v>
      </c>
      <c r="G18" s="232">
        <f>ROUND(E18*F18,2)</f>
        <v>0</v>
      </c>
      <c r="H18" s="232"/>
      <c r="I18" s="232">
        <f>ROUND(E18*H18,2)</f>
        <v>0</v>
      </c>
      <c r="J18" s="232"/>
      <c r="K18" s="232">
        <f>ROUND(E18*J18,2)</f>
        <v>0</v>
      </c>
      <c r="L18" s="232">
        <v>21</v>
      </c>
      <c r="M18" s="232">
        <f>G18*(1+L18/100)</f>
        <v>0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0</v>
      </c>
      <c r="U18" s="223">
        <f>ROUND(E18*T18,2)</f>
        <v>0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98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/>
      <c r="B19" s="221"/>
      <c r="C19" s="265" t="s">
        <v>113</v>
      </c>
      <c r="D19" s="225"/>
      <c r="E19" s="229"/>
      <c r="F19" s="233"/>
      <c r="G19" s="234"/>
      <c r="H19" s="232"/>
      <c r="I19" s="232"/>
      <c r="J19" s="232"/>
      <c r="K19" s="232"/>
      <c r="L19" s="232"/>
      <c r="M19" s="232"/>
      <c r="N19" s="223"/>
      <c r="O19" s="223"/>
      <c r="P19" s="223"/>
      <c r="Q19" s="223"/>
      <c r="R19" s="223"/>
      <c r="S19" s="223"/>
      <c r="T19" s="224"/>
      <c r="U19" s="223"/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102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6" t="str">
        <f>C19</f>
        <v>provozuschopnosti jednotlivých objektů</v>
      </c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6</v>
      </c>
      <c r="B20" s="221" t="s">
        <v>114</v>
      </c>
      <c r="C20" s="264" t="s">
        <v>115</v>
      </c>
      <c r="D20" s="223" t="s">
        <v>97</v>
      </c>
      <c r="E20" s="228">
        <v>1</v>
      </c>
      <c r="F20" s="231">
        <f>H20+J20</f>
        <v>0</v>
      </c>
      <c r="G20" s="232">
        <f>ROUND(E20*F20,2)</f>
        <v>0</v>
      </c>
      <c r="H20" s="232"/>
      <c r="I20" s="232">
        <f>ROUND(E20*H20,2)</f>
        <v>0</v>
      </c>
      <c r="J20" s="232"/>
      <c r="K20" s="232">
        <f>ROUND(E20*J20,2)</f>
        <v>0</v>
      </c>
      <c r="L20" s="232">
        <v>21</v>
      </c>
      <c r="M20" s="232">
        <f>G20*(1+L20/100)</f>
        <v>0</v>
      </c>
      <c r="N20" s="223">
        <v>0</v>
      </c>
      <c r="O20" s="223">
        <f>ROUND(E20*N20,5)</f>
        <v>0</v>
      </c>
      <c r="P20" s="223">
        <v>0</v>
      </c>
      <c r="Q20" s="223">
        <f>ROUND(E20*P20,5)</f>
        <v>0</v>
      </c>
      <c r="R20" s="223"/>
      <c r="S20" s="223"/>
      <c r="T20" s="224">
        <v>0</v>
      </c>
      <c r="U20" s="223">
        <f>ROUND(E20*T20,2)</f>
        <v>0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98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14"/>
      <c r="B21" s="221"/>
      <c r="C21" s="265" t="s">
        <v>116</v>
      </c>
      <c r="D21" s="225"/>
      <c r="E21" s="229"/>
      <c r="F21" s="233"/>
      <c r="G21" s="234"/>
      <c r="H21" s="232"/>
      <c r="I21" s="232"/>
      <c r="J21" s="232"/>
      <c r="K21" s="232"/>
      <c r="L21" s="232"/>
      <c r="M21" s="232"/>
      <c r="N21" s="223"/>
      <c r="O21" s="223"/>
      <c r="P21" s="223"/>
      <c r="Q21" s="223"/>
      <c r="R21" s="223"/>
      <c r="S21" s="223"/>
      <c r="T21" s="224"/>
      <c r="U21" s="223"/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102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6" t="str">
        <f>C21</f>
        <v>Geometrický plán dokončeného  díla pro vložení stavby do katastru nemovitostí (satavby, břemena, změna hranic pozemků atd)</v>
      </c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7</v>
      </c>
      <c r="B22" s="221" t="s">
        <v>117</v>
      </c>
      <c r="C22" s="264" t="s">
        <v>118</v>
      </c>
      <c r="D22" s="223" t="s">
        <v>97</v>
      </c>
      <c r="E22" s="228">
        <v>1</v>
      </c>
      <c r="F22" s="231">
        <f>H22+J22</f>
        <v>0</v>
      </c>
      <c r="G22" s="232">
        <f>ROUND(E22*F22,2)</f>
        <v>0</v>
      </c>
      <c r="H22" s="232"/>
      <c r="I22" s="232">
        <f>ROUND(E22*H22,2)</f>
        <v>0</v>
      </c>
      <c r="J22" s="232"/>
      <c r="K22" s="232">
        <f>ROUND(E22*J22,2)</f>
        <v>0</v>
      </c>
      <c r="L22" s="232">
        <v>21</v>
      </c>
      <c r="M22" s="232">
        <f>G22*(1+L22/100)</f>
        <v>0</v>
      </c>
      <c r="N22" s="223">
        <v>0</v>
      </c>
      <c r="O22" s="223">
        <f>ROUND(E22*N22,5)</f>
        <v>0</v>
      </c>
      <c r="P22" s="223">
        <v>0</v>
      </c>
      <c r="Q22" s="223">
        <f>ROUND(E22*P22,5)</f>
        <v>0</v>
      </c>
      <c r="R22" s="223"/>
      <c r="S22" s="223"/>
      <c r="T22" s="224">
        <v>0</v>
      </c>
      <c r="U22" s="223">
        <f>ROUND(E22*T22,2)</f>
        <v>0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98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8</v>
      </c>
      <c r="B23" s="221" t="s">
        <v>119</v>
      </c>
      <c r="C23" s="264" t="s">
        <v>120</v>
      </c>
      <c r="D23" s="223" t="s">
        <v>97</v>
      </c>
      <c r="E23" s="228">
        <v>1</v>
      </c>
      <c r="F23" s="231">
        <f>H23+J23</f>
        <v>0</v>
      </c>
      <c r="G23" s="232">
        <f>ROUND(E23*F23,2)</f>
        <v>0</v>
      </c>
      <c r="H23" s="232"/>
      <c r="I23" s="232">
        <f>ROUND(E23*H23,2)</f>
        <v>0</v>
      </c>
      <c r="J23" s="232"/>
      <c r="K23" s="232">
        <f>ROUND(E23*J23,2)</f>
        <v>0</v>
      </c>
      <c r="L23" s="232">
        <v>21</v>
      </c>
      <c r="M23" s="232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98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9</v>
      </c>
      <c r="B24" s="221" t="s">
        <v>121</v>
      </c>
      <c r="C24" s="264" t="s">
        <v>122</v>
      </c>
      <c r="D24" s="223" t="s">
        <v>97</v>
      </c>
      <c r="E24" s="228">
        <v>1</v>
      </c>
      <c r="F24" s="231">
        <f>H24+J24</f>
        <v>0</v>
      </c>
      <c r="G24" s="232">
        <f>ROUND(E24*F24,2)</f>
        <v>0</v>
      </c>
      <c r="H24" s="232"/>
      <c r="I24" s="232">
        <f>ROUND(E24*H24,2)</f>
        <v>0</v>
      </c>
      <c r="J24" s="232"/>
      <c r="K24" s="232">
        <f>ROUND(E24*J24,2)</f>
        <v>0</v>
      </c>
      <c r="L24" s="232">
        <v>21</v>
      </c>
      <c r="M24" s="232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</v>
      </c>
      <c r="U24" s="223">
        <f>ROUND(E24*T24,2)</f>
        <v>0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98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14"/>
      <c r="B25" s="221"/>
      <c r="C25" s="265" t="s">
        <v>123</v>
      </c>
      <c r="D25" s="225"/>
      <c r="E25" s="229"/>
      <c r="F25" s="233"/>
      <c r="G25" s="234"/>
      <c r="H25" s="232"/>
      <c r="I25" s="232"/>
      <c r="J25" s="232"/>
      <c r="K25" s="232"/>
      <c r="L25" s="232"/>
      <c r="M25" s="232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102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6" t="str">
        <f>C25</f>
        <v>Dopravní opatření při provádění prací v sousedství stávající silnice, případně na ní. Napojení sídliště vozovkou, chodník, protlaky, inženýrské sítě v souběhu</v>
      </c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10</v>
      </c>
      <c r="B26" s="221" t="s">
        <v>124</v>
      </c>
      <c r="C26" s="264" t="s">
        <v>125</v>
      </c>
      <c r="D26" s="223" t="s">
        <v>97</v>
      </c>
      <c r="E26" s="228">
        <v>1</v>
      </c>
      <c r="F26" s="231">
        <f>H26+J26</f>
        <v>0</v>
      </c>
      <c r="G26" s="232">
        <f>ROUND(E26*F26,2)</f>
        <v>0</v>
      </c>
      <c r="H26" s="232"/>
      <c r="I26" s="232">
        <f>ROUND(E26*H26,2)</f>
        <v>0</v>
      </c>
      <c r="J26" s="232"/>
      <c r="K26" s="232">
        <f>ROUND(E26*J26,2)</f>
        <v>0</v>
      </c>
      <c r="L26" s="232">
        <v>21</v>
      </c>
      <c r="M26" s="232">
        <f>G26*(1+L26/100)</f>
        <v>0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</v>
      </c>
      <c r="U26" s="223">
        <f>ROUND(E26*T26,2)</f>
        <v>0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98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14"/>
      <c r="B27" s="221"/>
      <c r="C27" s="265" t="s">
        <v>126</v>
      </c>
      <c r="D27" s="225"/>
      <c r="E27" s="229"/>
      <c r="F27" s="233"/>
      <c r="G27" s="234"/>
      <c r="H27" s="232"/>
      <c r="I27" s="232"/>
      <c r="J27" s="232"/>
      <c r="K27" s="232"/>
      <c r="L27" s="232"/>
      <c r="M27" s="232"/>
      <c r="N27" s="223"/>
      <c r="O27" s="223"/>
      <c r="P27" s="223"/>
      <c r="Q27" s="223"/>
      <c r="R27" s="223"/>
      <c r="S27" s="223"/>
      <c r="T27" s="224"/>
      <c r="U27" s="223"/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102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6" t="str">
        <f>C27</f>
        <v>Geodetické zaměření podzemních inženýrských sítí a PD skutečného provedení včetně dokladové části pro předání díla dle SOD</v>
      </c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>
        <v>11</v>
      </c>
      <c r="B28" s="221" t="s">
        <v>127</v>
      </c>
      <c r="C28" s="264" t="s">
        <v>128</v>
      </c>
      <c r="D28" s="223" t="s">
        <v>97</v>
      </c>
      <c r="E28" s="228">
        <v>1</v>
      </c>
      <c r="F28" s="231">
        <f>H28+J28</f>
        <v>0</v>
      </c>
      <c r="G28" s="232">
        <f>ROUND(E28*F28,2)</f>
        <v>0</v>
      </c>
      <c r="H28" s="232"/>
      <c r="I28" s="232">
        <f>ROUND(E28*H28,2)</f>
        <v>0</v>
      </c>
      <c r="J28" s="232"/>
      <c r="K28" s="232">
        <f>ROUND(E28*J28,2)</f>
        <v>0</v>
      </c>
      <c r="L28" s="232">
        <v>21</v>
      </c>
      <c r="M28" s="232">
        <f>G28*(1+L28/100)</f>
        <v>0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0</v>
      </c>
      <c r="U28" s="223">
        <f>ROUND(E28*T28,2)</f>
        <v>0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98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12</v>
      </c>
      <c r="B29" s="221" t="s">
        <v>129</v>
      </c>
      <c r="C29" s="264" t="s">
        <v>130</v>
      </c>
      <c r="D29" s="223" t="s">
        <v>97</v>
      </c>
      <c r="E29" s="228">
        <v>1</v>
      </c>
      <c r="F29" s="231">
        <f>H29+J29</f>
        <v>0</v>
      </c>
      <c r="G29" s="232">
        <f>ROUND(E29*F29,2)</f>
        <v>0</v>
      </c>
      <c r="H29" s="232"/>
      <c r="I29" s="232">
        <f>ROUND(E29*H29,2)</f>
        <v>0</v>
      </c>
      <c r="J29" s="232"/>
      <c r="K29" s="232">
        <f>ROUND(E29*J29,2)</f>
        <v>0</v>
      </c>
      <c r="L29" s="232">
        <v>21</v>
      </c>
      <c r="M29" s="232">
        <f>G29*(1+L29/100)</f>
        <v>0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0</v>
      </c>
      <c r="U29" s="223">
        <f>ROUND(E29*T29,2)</f>
        <v>0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98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x14ac:dyDescent="0.2">
      <c r="A30" s="215" t="s">
        <v>93</v>
      </c>
      <c r="B30" s="222" t="s">
        <v>59</v>
      </c>
      <c r="C30" s="266" t="s">
        <v>60</v>
      </c>
      <c r="D30" s="226"/>
      <c r="E30" s="230"/>
      <c r="F30" s="235"/>
      <c r="G30" s="235">
        <f>SUMIF(AE31:AE31,"&lt;&gt;NOR",G31:G31)</f>
        <v>0</v>
      </c>
      <c r="H30" s="235"/>
      <c r="I30" s="235">
        <f>SUM(I31:I31)</f>
        <v>0</v>
      </c>
      <c r="J30" s="235"/>
      <c r="K30" s="235">
        <f>SUM(K31:K31)</f>
        <v>0</v>
      </c>
      <c r="L30" s="235"/>
      <c r="M30" s="235">
        <f>SUM(M31:M31)</f>
        <v>0</v>
      </c>
      <c r="N30" s="226"/>
      <c r="O30" s="226">
        <f>SUM(O31:O31)</f>
        <v>0</v>
      </c>
      <c r="P30" s="226"/>
      <c r="Q30" s="226">
        <f>SUM(Q31:Q31)</f>
        <v>0</v>
      </c>
      <c r="R30" s="226"/>
      <c r="S30" s="226"/>
      <c r="T30" s="227"/>
      <c r="U30" s="226">
        <f>SUM(U31:U31)</f>
        <v>0</v>
      </c>
      <c r="AE30" t="s">
        <v>94</v>
      </c>
    </row>
    <row r="31" spans="1:60" outlineLevel="1" x14ac:dyDescent="0.2">
      <c r="A31" s="214">
        <v>13</v>
      </c>
      <c r="B31" s="221" t="s">
        <v>131</v>
      </c>
      <c r="C31" s="264" t="s">
        <v>132</v>
      </c>
      <c r="D31" s="223" t="s">
        <v>133</v>
      </c>
      <c r="E31" s="228">
        <v>1</v>
      </c>
      <c r="F31" s="231">
        <f>H31+J31</f>
        <v>0</v>
      </c>
      <c r="G31" s="232">
        <f>ROUND(E31*F31,2)</f>
        <v>0</v>
      </c>
      <c r="H31" s="232"/>
      <c r="I31" s="232">
        <f>ROUND(E31*H31,2)</f>
        <v>0</v>
      </c>
      <c r="J31" s="232"/>
      <c r="K31" s="232">
        <f>ROUND(E31*J31,2)</f>
        <v>0</v>
      </c>
      <c r="L31" s="232">
        <v>21</v>
      </c>
      <c r="M31" s="232">
        <f>G31*(1+L31/100)</f>
        <v>0</v>
      </c>
      <c r="N31" s="223">
        <v>0</v>
      </c>
      <c r="O31" s="223">
        <f>ROUND(E31*N31,5)</f>
        <v>0</v>
      </c>
      <c r="P31" s="223">
        <v>0</v>
      </c>
      <c r="Q31" s="223">
        <f>ROUND(E31*P31,5)</f>
        <v>0</v>
      </c>
      <c r="R31" s="223"/>
      <c r="S31" s="223"/>
      <c r="T31" s="224">
        <v>0</v>
      </c>
      <c r="U31" s="223">
        <f>ROUND(E31*T31,2)</f>
        <v>0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98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">
      <c r="A32" s="215" t="s">
        <v>93</v>
      </c>
      <c r="B32" s="222" t="s">
        <v>61</v>
      </c>
      <c r="C32" s="266" t="s">
        <v>62</v>
      </c>
      <c r="D32" s="226"/>
      <c r="E32" s="230"/>
      <c r="F32" s="235"/>
      <c r="G32" s="235">
        <f>SUMIF(AE33:AE33,"&lt;&gt;NOR",G33:G33)</f>
        <v>0</v>
      </c>
      <c r="H32" s="235"/>
      <c r="I32" s="235">
        <f>SUM(I33:I33)</f>
        <v>0</v>
      </c>
      <c r="J32" s="235"/>
      <c r="K32" s="235">
        <f>SUM(K33:K33)</f>
        <v>0</v>
      </c>
      <c r="L32" s="235"/>
      <c r="M32" s="235">
        <f>SUM(M33:M33)</f>
        <v>0</v>
      </c>
      <c r="N32" s="226"/>
      <c r="O32" s="226">
        <f>SUM(O33:O33)</f>
        <v>0</v>
      </c>
      <c r="P32" s="226"/>
      <c r="Q32" s="226">
        <f>SUM(Q33:Q33)</f>
        <v>0</v>
      </c>
      <c r="R32" s="226"/>
      <c r="S32" s="226"/>
      <c r="T32" s="227"/>
      <c r="U32" s="226">
        <f>SUM(U33:U33)</f>
        <v>0</v>
      </c>
      <c r="AE32" t="s">
        <v>94</v>
      </c>
    </row>
    <row r="33" spans="1:60" outlineLevel="1" x14ac:dyDescent="0.2">
      <c r="A33" s="214">
        <v>14</v>
      </c>
      <c r="B33" s="221" t="s">
        <v>61</v>
      </c>
      <c r="C33" s="264" t="s">
        <v>132</v>
      </c>
      <c r="D33" s="223" t="s">
        <v>133</v>
      </c>
      <c r="E33" s="228">
        <v>1</v>
      </c>
      <c r="F33" s="231">
        <f>H33+J33</f>
        <v>0</v>
      </c>
      <c r="G33" s="232">
        <f>ROUND(E33*F33,2)</f>
        <v>0</v>
      </c>
      <c r="H33" s="232"/>
      <c r="I33" s="232">
        <f>ROUND(E33*H33,2)</f>
        <v>0</v>
      </c>
      <c r="J33" s="232"/>
      <c r="K33" s="232">
        <f>ROUND(E33*J33,2)</f>
        <v>0</v>
      </c>
      <c r="L33" s="232">
        <v>21</v>
      </c>
      <c r="M33" s="232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0</v>
      </c>
      <c r="U33" s="223">
        <f>ROUND(E33*T33,2)</f>
        <v>0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98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x14ac:dyDescent="0.2">
      <c r="A34" s="215" t="s">
        <v>93</v>
      </c>
      <c r="B34" s="222" t="s">
        <v>63</v>
      </c>
      <c r="C34" s="266" t="s">
        <v>64</v>
      </c>
      <c r="D34" s="226"/>
      <c r="E34" s="230"/>
      <c r="F34" s="235"/>
      <c r="G34" s="235">
        <f>SUMIF(AE35:AE35,"&lt;&gt;NOR",G35:G35)</f>
        <v>0</v>
      </c>
      <c r="H34" s="235"/>
      <c r="I34" s="235">
        <f>SUM(I35:I35)</f>
        <v>0</v>
      </c>
      <c r="J34" s="235"/>
      <c r="K34" s="235">
        <f>SUM(K35:K35)</f>
        <v>0</v>
      </c>
      <c r="L34" s="235"/>
      <c r="M34" s="235">
        <f>SUM(M35:M35)</f>
        <v>0</v>
      </c>
      <c r="N34" s="226"/>
      <c r="O34" s="226">
        <f>SUM(O35:O35)</f>
        <v>0</v>
      </c>
      <c r="P34" s="226"/>
      <c r="Q34" s="226">
        <f>SUM(Q35:Q35)</f>
        <v>0</v>
      </c>
      <c r="R34" s="226"/>
      <c r="S34" s="226"/>
      <c r="T34" s="227"/>
      <c r="U34" s="226">
        <f>SUM(U35:U35)</f>
        <v>0</v>
      </c>
      <c r="AE34" t="s">
        <v>94</v>
      </c>
    </row>
    <row r="35" spans="1:60" outlineLevel="1" x14ac:dyDescent="0.2">
      <c r="A35" s="214">
        <v>15</v>
      </c>
      <c r="B35" s="221" t="s">
        <v>63</v>
      </c>
      <c r="C35" s="264" t="s">
        <v>132</v>
      </c>
      <c r="D35" s="223" t="s">
        <v>133</v>
      </c>
      <c r="E35" s="228">
        <v>1</v>
      </c>
      <c r="F35" s="231">
        <f>H35+J35</f>
        <v>0</v>
      </c>
      <c r="G35" s="232">
        <f>ROUND(E35*F35,2)</f>
        <v>0</v>
      </c>
      <c r="H35" s="232"/>
      <c r="I35" s="232">
        <f>ROUND(E35*H35,2)</f>
        <v>0</v>
      </c>
      <c r="J35" s="232"/>
      <c r="K35" s="232">
        <f>ROUND(E35*J35,2)</f>
        <v>0</v>
      </c>
      <c r="L35" s="232">
        <v>21</v>
      </c>
      <c r="M35" s="232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0</v>
      </c>
      <c r="U35" s="223">
        <f>ROUND(E35*T35,2)</f>
        <v>0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98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15" t="s">
        <v>93</v>
      </c>
      <c r="B36" s="222" t="s">
        <v>65</v>
      </c>
      <c r="C36" s="266" t="s">
        <v>66</v>
      </c>
      <c r="D36" s="226"/>
      <c r="E36" s="230"/>
      <c r="F36" s="235"/>
      <c r="G36" s="235">
        <f>SUMIF(AE37:AE37,"&lt;&gt;NOR",G37:G37)</f>
        <v>0</v>
      </c>
      <c r="H36" s="235"/>
      <c r="I36" s="235">
        <f>SUM(I37:I37)</f>
        <v>0</v>
      </c>
      <c r="J36" s="235"/>
      <c r="K36" s="235">
        <f>SUM(K37:K37)</f>
        <v>0</v>
      </c>
      <c r="L36" s="235"/>
      <c r="M36" s="235">
        <f>SUM(M37:M37)</f>
        <v>0</v>
      </c>
      <c r="N36" s="226"/>
      <c r="O36" s="226">
        <f>SUM(O37:O37)</f>
        <v>0</v>
      </c>
      <c r="P36" s="226"/>
      <c r="Q36" s="226">
        <f>SUM(Q37:Q37)</f>
        <v>0</v>
      </c>
      <c r="R36" s="226"/>
      <c r="S36" s="226"/>
      <c r="T36" s="227"/>
      <c r="U36" s="226">
        <f>SUM(U37:U37)</f>
        <v>0</v>
      </c>
      <c r="AE36" t="s">
        <v>94</v>
      </c>
    </row>
    <row r="37" spans="1:60" outlineLevel="1" x14ac:dyDescent="0.2">
      <c r="A37" s="243">
        <v>16</v>
      </c>
      <c r="B37" s="244" t="s">
        <v>65</v>
      </c>
      <c r="C37" s="267" t="s">
        <v>132</v>
      </c>
      <c r="D37" s="245" t="s">
        <v>133</v>
      </c>
      <c r="E37" s="246">
        <v>1</v>
      </c>
      <c r="F37" s="247">
        <f>H37+J37</f>
        <v>0</v>
      </c>
      <c r="G37" s="248">
        <f>ROUND(E37*F37,2)</f>
        <v>0</v>
      </c>
      <c r="H37" s="248"/>
      <c r="I37" s="248">
        <f>ROUND(E37*H37,2)</f>
        <v>0</v>
      </c>
      <c r="J37" s="248"/>
      <c r="K37" s="248">
        <f>ROUND(E37*J37,2)</f>
        <v>0</v>
      </c>
      <c r="L37" s="248">
        <v>21</v>
      </c>
      <c r="M37" s="248">
        <f>G37*(1+L37/100)</f>
        <v>0</v>
      </c>
      <c r="N37" s="245">
        <v>0</v>
      </c>
      <c r="O37" s="245">
        <f>ROUND(E37*N37,5)</f>
        <v>0</v>
      </c>
      <c r="P37" s="245">
        <v>0</v>
      </c>
      <c r="Q37" s="245">
        <f>ROUND(E37*P37,5)</f>
        <v>0</v>
      </c>
      <c r="R37" s="245"/>
      <c r="S37" s="245"/>
      <c r="T37" s="249">
        <v>0</v>
      </c>
      <c r="U37" s="245">
        <f>ROUND(E37*T37,2)</f>
        <v>0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98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">
      <c r="A38" s="6"/>
      <c r="B38" s="7" t="s">
        <v>134</v>
      </c>
      <c r="C38" s="268" t="s">
        <v>134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A39" s="250"/>
      <c r="B39" s="251" t="s">
        <v>28</v>
      </c>
      <c r="C39" s="269" t="s">
        <v>134</v>
      </c>
      <c r="D39" s="252"/>
      <c r="E39" s="252"/>
      <c r="F39" s="252"/>
      <c r="G39" s="263">
        <f>G8+G30+G32+G34+G36</f>
        <v>0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f>SUMIF(L7:L37,AC38,G7:G37)</f>
        <v>0</v>
      </c>
      <c r="AD39">
        <f>SUMIF(L7:L37,AD38,G7:G37)</f>
        <v>0</v>
      </c>
      <c r="AE39" t="s">
        <v>135</v>
      </c>
    </row>
    <row r="40" spans="1:60" x14ac:dyDescent="0.2">
      <c r="A40" s="6"/>
      <c r="B40" s="7" t="s">
        <v>134</v>
      </c>
      <c r="C40" s="268" t="s">
        <v>134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6"/>
      <c r="B41" s="7" t="s">
        <v>134</v>
      </c>
      <c r="C41" s="268" t="s">
        <v>134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53" t="s">
        <v>136</v>
      </c>
      <c r="B42" s="253"/>
      <c r="C42" s="270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54"/>
      <c r="B43" s="255"/>
      <c r="C43" s="271"/>
      <c r="D43" s="255"/>
      <c r="E43" s="255"/>
      <c r="F43" s="255"/>
      <c r="G43" s="25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AE43" t="s">
        <v>137</v>
      </c>
    </row>
    <row r="44" spans="1:60" x14ac:dyDescent="0.2">
      <c r="A44" s="257"/>
      <c r="B44" s="258"/>
      <c r="C44" s="272"/>
      <c r="D44" s="258"/>
      <c r="E44" s="258"/>
      <c r="F44" s="258"/>
      <c r="G44" s="259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57"/>
      <c r="B45" s="258"/>
      <c r="C45" s="272"/>
      <c r="D45" s="258"/>
      <c r="E45" s="258"/>
      <c r="F45" s="258"/>
      <c r="G45" s="259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7"/>
      <c r="B46" s="258"/>
      <c r="C46" s="272"/>
      <c r="D46" s="258"/>
      <c r="E46" s="258"/>
      <c r="F46" s="258"/>
      <c r="G46" s="259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260"/>
      <c r="B47" s="261"/>
      <c r="C47" s="273"/>
      <c r="D47" s="261"/>
      <c r="E47" s="261"/>
      <c r="F47" s="261"/>
      <c r="G47" s="26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134</v>
      </c>
      <c r="C48" s="268" t="s">
        <v>134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3:31" x14ac:dyDescent="0.2">
      <c r="C49" s="274"/>
      <c r="AE49" t="s">
        <v>138</v>
      </c>
    </row>
  </sheetData>
  <sheetProtection password="CB51" sheet="1" objects="1" scenarios="1"/>
  <mergeCells count="15">
    <mergeCell ref="C27:G27"/>
    <mergeCell ref="A42:C42"/>
    <mergeCell ref="A43:G47"/>
    <mergeCell ref="C13:G13"/>
    <mergeCell ref="C15:G15"/>
    <mergeCell ref="C17:G17"/>
    <mergeCell ref="C19:G19"/>
    <mergeCell ref="C21:G21"/>
    <mergeCell ref="C25:G25"/>
    <mergeCell ref="A1:G1"/>
    <mergeCell ref="C2:G2"/>
    <mergeCell ref="C3:G3"/>
    <mergeCell ref="C4:G4"/>
    <mergeCell ref="C11:G11"/>
    <mergeCell ref="C12:G12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2024-05-07T12:39:16Z</dcterms:modified>
</cp:coreProperties>
</file>